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ocuments\РАСКРЫТИЕ ИНФОРМАЦИИ\2025 г\"/>
    </mc:Choice>
  </mc:AlternateContent>
  <xr:revisionPtr revIDLastSave="0" documentId="13_ncr:1_{7B4A2EE5-B98C-47AB-B48F-92EDFB1D20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F30" i="1" s="1"/>
  <c r="E28" i="1"/>
  <c r="F28" i="1" s="1"/>
  <c r="E27" i="1"/>
  <c r="E26" i="1"/>
  <c r="E25" i="1"/>
  <c r="F25" i="1" s="1"/>
  <c r="E23" i="1"/>
  <c r="F23" i="1" s="1"/>
  <c r="E22" i="1"/>
  <c r="F22" i="1"/>
  <c r="E21" i="1"/>
  <c r="F21" i="1" s="1"/>
  <c r="E20" i="1"/>
  <c r="F20" i="1" s="1"/>
  <c r="E18" i="1"/>
  <c r="F18" i="1" s="1"/>
  <c r="E17" i="1"/>
  <c r="F17" i="1" s="1"/>
  <c r="E16" i="1"/>
  <c r="E15" i="1"/>
  <c r="F34" i="1"/>
  <c r="F33" i="1"/>
  <c r="F32" i="1"/>
  <c r="F31" i="1"/>
  <c r="F29" i="1"/>
  <c r="F27" i="1"/>
  <c r="F26" i="1"/>
  <c r="F24" i="1"/>
  <c r="E24" i="1"/>
  <c r="F19" i="1"/>
  <c r="E19" i="1"/>
  <c r="F16" i="1"/>
  <c r="F15" i="1"/>
  <c r="F14" i="1" l="1"/>
  <c r="E14" i="1"/>
  <c r="F45" i="1" l="1"/>
  <c r="F40" i="1"/>
  <c r="E40" i="1"/>
  <c r="F38" i="1"/>
  <c r="E38" i="1"/>
  <c r="F13" i="1"/>
  <c r="E13" i="1" l="1"/>
</calcChain>
</file>

<file path=xl/sharedStrings.xml><?xml version="1.0" encoding="utf-8"?>
<sst xmlns="http://schemas.openxmlformats.org/spreadsheetml/2006/main" count="107" uniqueCount="88">
  <si>
    <t>Приложение № 9</t>
  </si>
  <si>
    <t>к приказу ФАС России</t>
  </si>
  <si>
    <t>Форма 2</t>
  </si>
  <si>
    <t xml:space="preserve"> в сфере транспортировки газа 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</si>
  <si>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</si>
  <si>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</si>
  <si>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</si>
  <si>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</si>
  <si>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</si>
  <si>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</si>
  <si>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</si>
  <si>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</si>
  <si>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</si>
  <si>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</si>
  <si>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</si>
  <si>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</si>
  <si>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</si>
  <si>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</si>
  <si>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</si>
  <si>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</si>
  <si>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</si>
  <si>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</si>
  <si>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t>2.2.</t>
  </si>
  <si>
    <t>2.3.</t>
  </si>
  <si>
    <t>2.4.</t>
  </si>
  <si>
    <t>2.5.</t>
  </si>
  <si>
    <t>2.6.</t>
  </si>
  <si>
    <t>2.7.</t>
  </si>
  <si>
    <t>2.8.</t>
  </si>
  <si>
    <t>7.98. Приобретение объекта: «Трубопроводная система «Заполярье-НПС             «Пур-Пе» 1 очередь. 4 этап. РНУ в г. Новый Уренгой» по адресу: Тюменская обл., ЯНАО, г.Новый Уренгой, ул. Захаренкова, 25.</t>
  </si>
  <si>
    <t>2.9.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</si>
  <si>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</si>
  <si>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</si>
  <si>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</si>
  <si>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</si>
  <si>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</si>
  <si>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</si>
  <si>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Сети газоснабжения</t>
  </si>
  <si>
    <t>5.</t>
  </si>
  <si>
    <t>Реконструируемые (модернизируемые) объекты:</t>
  </si>
  <si>
    <t>5.1.</t>
  </si>
  <si>
    <t>Капитальный ремонт газопроводов, ГРП по результатам диагностирования за 2020-2023 г.г.</t>
  </si>
  <si>
    <t>амортизационные отчисления</t>
  </si>
  <si>
    <t>5.2.</t>
  </si>
  <si>
    <t>Капитальный ремонт газопроводы-ввода в ж/дома</t>
  </si>
  <si>
    <t>6.</t>
  </si>
  <si>
    <t>Сведения о приобретении оборудования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</si>
  <si>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</si>
  <si>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</si>
  <si>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</si>
  <si>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</si>
  <si>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</si>
  <si>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</si>
  <si>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</si>
  <si>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от 08 декабря 2022 г. № 960/22</t>
  </si>
  <si>
    <t>Информация об инвестиционных программах   АО "НОВО-УРЕНГОЙМЕЖРАЙГАЗ" на 2025 г.</t>
  </si>
  <si>
    <t xml:space="preserve">Реконструкция  пункта редуцирования  газа  в  составе  объекта: "Расширение газопровода от АГРС-2 северной части города к кирпичному  заводу к станции Ево-Яха» (ЯНАО, г.Новый Уренгой, ДНТ «Северянин»)
(оснащение телеметрической специализированной системой сбора, обработки и передачи  информации для контроля рабочих параметров пункта редуцирования  газа  с последующей  передачей полученной информации по каналу сотовой связи стандарта GSM /GPRS на сервер сбора и анализа данных ГРО)
</t>
  </si>
  <si>
    <t xml:space="preserve">Реконструкция  пункта редуцирования  газа  в  составе  объекта: "Строительство ГРП с подводящим газопроводом в мкр. Заозерный» по адресу: ЯНАО, г.Новый Уренгой, мкр. Заозерный
(оснащение телеметрической специализированной системой сбора, обработки и передачи  информации для контроля рабочих параметров пункта редуцирования  газа  с последующей  передачей полученной информации по каналу сотовой связи стандарта GSM /GPRS на сервер сбора и анализа данных ГРО)
</t>
  </si>
  <si>
    <t xml:space="preserve">Строительство объекта: «Подводящий подземный газопровод  высокого давления системы газораспределения к котельной №21 по адресу: ЯНАО, г.Новый Уренгой, Северный район, кад. № участка 89:11:040101:7758»
</t>
  </si>
  <si>
    <t>Строительство, подключение (строительство подводящих газопроводов, врезки, пуск  газа, возврат денежных средств в ЕОГ): ежеквартальные амортизационные отчисления ЕОГ - 477 345,66 руб.; в 2025 году запланировано 30 врезок по 34 205,23 руб./шт. - 1 026 156,90</t>
  </si>
  <si>
    <t>Строительство объекта: "Внутриплощадочная сеть газораспределения 
СНТ «Титан» по адресу: ЯНАО, г.Новый Уренгой, Северо-западнее Северной коммунальной зоны"</t>
  </si>
  <si>
    <t>Строительство объекта: "Внутриплощадочная сеть газораспределения 
ДК «Простоквашино»  по адресу: ЯНАО, г.Новый Уренгой"</t>
  </si>
  <si>
    <t xml:space="preserve">Строительство объекта:«Внутриплощадочная сеть газораспределения   ДНТ «У-Дача» по адресу: ЯНАО, г.Новый Уренгой,  Северо-западнее Северной коммунальной зоны"
</t>
  </si>
  <si>
    <t>Строительство объекта: "Внутриплощадочная сеть газораспределения 
СНТ «Фемида» по адресу: ЯНАО, г.Новый Уренгой, Северо-западнее Северной коммунальной зоны"</t>
  </si>
  <si>
    <t>Строительство объекта: "Внутриплощадочная сеть газораспределения 
ТСН «Виктория» по адресу: ЯНАО, г.Новый Уренгой"</t>
  </si>
  <si>
    <t>Строительство объекта: "Внутриплощадочная сеть газораспределения 
ТСН СНТ «Дунай» по адресу: ЯНАО, г.Новый Уренгой, Восточная промзона"</t>
  </si>
  <si>
    <t>Строительство объекта: "Подземный  подводящий  газопровод низкого давления к  СНТ «Рублевка -2», по адресу: ЯНАО, г.Новый Уренгой"</t>
  </si>
  <si>
    <t>Строительство объекта: "Внутриплощадочная сеть газораспределения 
СНТ «Рублевка 2»  по адресу: ЯНАО, г.Новый Уренгой"</t>
  </si>
  <si>
    <t>Подключение потребителей  (врезки) СНТ "Титан" по адресу: ЯНАО, г.Новый Уренгой, Северо-западнее Северной коммунальной зоны</t>
  </si>
  <si>
    <t>Подключение потребителей  (врезки)  ДК "Простоквашино" по адресу: ЯНАО, г.Новый Уренгой</t>
  </si>
  <si>
    <t>Подключение потребителей  (врезки)  ДНТ "У-Дача" по адресу: ЯНАО, г.Новый Уренгой,  Северо-западнее Северной коммунальной зоны"</t>
  </si>
  <si>
    <t>Подключение потребителей  (врезки) СНТ "Фемида"  по адресу: ЯНАО, г.Новый Уренгой, Северо-западнее Северной коммунальной зоны</t>
  </si>
  <si>
    <t>Подключение потребителей  (врезки)  ТСН "Виктория" по адресу: ЯНАО, г.Новый Уренгой</t>
  </si>
  <si>
    <t>Подключение потребителей  (врезки)   ТСН  СНТ "Дунай" по адресу: ЯНАО, г.Новый Уренгой, Восточная промзона</t>
  </si>
  <si>
    <t>Подключение потребителей  (врезки)  СНТ "Рублевка 2" по адресу: ЯНАО, г.Новый Уренгой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</si>
  <si>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</si>
  <si>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</si>
  <si>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</si>
  <si>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</si>
  <si>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</si>
  <si>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</si>
  <si>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</si>
  <si>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</si>
  <si>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</si>
  <si>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</si>
  <si>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</si>
  <si>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Средства от применения специальной надбавки к тарифам на услуги по транспортировке газа по газораспредкелительным сетям</t>
  </si>
  <si>
    <t>Средтва единого оператора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</si>
</sst>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justify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center" vertical="center" wrapText="1"/>
    </xf>
    <xf numFmtId="14" fontId="8" fillId="2" borderId="11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top" wrapText="1"/>
    </xf>
    <xf numFmtId="3" fontId="8" fillId="0" borderId="14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4" fontId="11" fillId="2" borderId="11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12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2" fontId="10" fillId="2" borderId="11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L31" sqref="L31"/>
    </sheetView>
  </sheetViews>
  <sheetFormatPr defaultRowHeight="15" x14ac:dyDescent="0.25"/>
  <cols>
    <col min="1" max="1" width="6.42578125" customWidth="1"/>
    <col min="2" max="2" width="41.28515625" customWidth="1"/>
    <col min="3" max="6" width="12.7109375" customWidth="1"/>
    <col min="7" max="7" width="21.7109375" customWidth="1"/>
    <col min="8" max="10" width="12.7109375" customWidth="1"/>
  </cols>
  <sheetData>
    <row r="1" spans="1:10" ht="15.75" x14ac:dyDescent="0.25">
      <c r="A1" s="1"/>
      <c r="B1" s="1"/>
      <c r="C1" s="1"/>
      <c r="D1" s="1"/>
      <c r="E1" s="2"/>
      <c r="F1" s="2"/>
      <c r="G1" s="1"/>
      <c r="H1" s="1"/>
      <c r="I1" s="51" t="s">
        <v>0</v>
      </c>
      <c r="J1" s="51"/>
    </row>
    <row r="2" spans="1:10" ht="15.75" x14ac:dyDescent="0.25">
      <c r="A2" s="1"/>
      <c r="B2" s="1"/>
      <c r="C2" s="1"/>
      <c r="D2" s="1"/>
      <c r="E2" s="2"/>
      <c r="F2" s="2"/>
      <c r="G2" s="1"/>
      <c r="H2" s="52" t="s">
        <v>1</v>
      </c>
      <c r="I2" s="52"/>
      <c r="J2" s="52"/>
    </row>
    <row r="3" spans="1:10" ht="15.75" x14ac:dyDescent="0.25">
      <c r="A3" s="1"/>
      <c r="B3" s="1"/>
      <c r="C3" s="1"/>
      <c r="D3" s="1"/>
      <c r="E3" s="2"/>
      <c r="F3" s="2"/>
      <c r="G3" s="1"/>
      <c r="H3" s="52" t="s">
        <v>54</v>
      </c>
      <c r="I3" s="52"/>
      <c r="J3" s="52"/>
    </row>
    <row r="4" spans="1:10" ht="15.75" x14ac:dyDescent="0.25">
      <c r="A4" s="1"/>
      <c r="B4" s="1"/>
      <c r="C4" s="1"/>
      <c r="D4" s="1"/>
      <c r="E4" s="2"/>
      <c r="F4" s="2"/>
      <c r="G4" s="1"/>
      <c r="H4" s="52"/>
      <c r="I4" s="52"/>
      <c r="J4" s="52"/>
    </row>
    <row r="5" spans="1:10" ht="15.75" x14ac:dyDescent="0.25">
      <c r="A5" s="3"/>
      <c r="B5" s="1"/>
      <c r="C5" s="1"/>
      <c r="D5" s="1"/>
      <c r="E5" s="2"/>
      <c r="F5" s="2"/>
      <c r="G5" s="1"/>
      <c r="H5" s="53" t="s">
        <v>2</v>
      </c>
      <c r="I5" s="53"/>
      <c r="J5" s="53"/>
    </row>
    <row r="6" spans="1:10" ht="15.75" x14ac:dyDescent="0.25">
      <c r="A6" s="3"/>
      <c r="B6" s="1"/>
      <c r="C6" s="1"/>
      <c r="D6" s="1"/>
      <c r="E6" s="2"/>
      <c r="F6" s="2"/>
      <c r="G6" s="1"/>
      <c r="H6" s="4"/>
      <c r="I6" s="4"/>
      <c r="J6" s="4"/>
    </row>
    <row r="7" spans="1:10" ht="15.75" x14ac:dyDescent="0.25">
      <c r="A7" s="50" t="s">
        <v>55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5.75" x14ac:dyDescent="0.25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6.5" thickBot="1" x14ac:dyDescent="0.3">
      <c r="A9" s="3"/>
      <c r="B9" s="1"/>
      <c r="C9" s="1"/>
      <c r="D9" s="1"/>
      <c r="E9" s="2"/>
      <c r="F9" s="2"/>
      <c r="G9" s="1"/>
      <c r="H9" s="1"/>
      <c r="I9" s="1"/>
      <c r="J9" s="1"/>
    </row>
    <row r="10" spans="1:10" ht="31.5" customHeight="1" thickBot="1" x14ac:dyDescent="0.3">
      <c r="A10" s="54" t="s">
        <v>4</v>
      </c>
      <c r="B10" s="54" t="s">
        <v>5</v>
      </c>
      <c r="C10" s="56" t="s">
        <v>6</v>
      </c>
      <c r="D10" s="57"/>
      <c r="E10" s="56" t="s">
        <v>7</v>
      </c>
      <c r="F10" s="58"/>
      <c r="G10" s="57"/>
      <c r="H10" s="56" t="s">
        <v>8</v>
      </c>
      <c r="I10" s="58"/>
      <c r="J10" s="57"/>
    </row>
    <row r="11" spans="1:10" ht="95.25" thickBot="1" x14ac:dyDescent="0.3">
      <c r="A11" s="55"/>
      <c r="B11" s="55"/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ht="16.5" thickBot="1" x14ac:dyDescent="0.3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6">
        <v>10</v>
      </c>
    </row>
    <row r="13" spans="1:10" ht="16.5" thickBot="1" x14ac:dyDescent="0.3">
      <c r="A13" s="7" t="s">
        <v>17</v>
      </c>
      <c r="B13" s="8" t="s">
        <v>18</v>
      </c>
      <c r="C13" s="9"/>
      <c r="D13" s="9"/>
      <c r="E13" s="10">
        <f>E14+E38+E40</f>
        <v>326035.72066666663</v>
      </c>
      <c r="F13" s="10">
        <f>F14+F38+F40</f>
        <v>227839.47066666666</v>
      </c>
      <c r="G13" s="9"/>
      <c r="H13" s="9"/>
      <c r="I13" s="9"/>
      <c r="J13" s="11"/>
    </row>
    <row r="14" spans="1:10" ht="47.25" x14ac:dyDescent="0.25">
      <c r="A14" s="12" t="s">
        <v>19</v>
      </c>
      <c r="B14" s="13" t="s">
        <v>20</v>
      </c>
      <c r="C14" s="13"/>
      <c r="D14" s="13"/>
      <c r="E14" s="14">
        <f>E15+E16+E17+E18+E19+E20+E21+E22+E23+E24+E25+E26+E27+E28+E29+E30+E31+E32+E33+E34</f>
        <v>227839.47066666666</v>
      </c>
      <c r="F14" s="14">
        <f>F15+F16+F17+F18+F19+F20+F21+F22+F23+F24+F25+F26+F27+F28+F29+F30+F31+F32+F33+F34</f>
        <v>227839.47066666666</v>
      </c>
      <c r="G14" s="13"/>
      <c r="H14" s="13"/>
      <c r="I14" s="13"/>
      <c r="J14" s="15"/>
    </row>
    <row r="15" spans="1:10" ht="123.75" customHeight="1" x14ac:dyDescent="0.25">
      <c r="A15" s="16" t="s">
        <v>21</v>
      </c>
      <c r="B15" s="49" t="s">
        <v>56</v>
      </c>
      <c r="C15" s="17">
        <v>45658</v>
      </c>
      <c r="D15" s="17">
        <v>46022</v>
      </c>
      <c r="E15" s="18">
        <f>2422715.25/1.2/1000</f>
        <v>2018.9293749999999</v>
      </c>
      <c r="F15" s="18">
        <f t="shared" ref="F15:F28" si="0">E15</f>
        <v>2018.9293749999999</v>
      </c>
      <c r="G15" s="19" t="s">
        <v>86</v>
      </c>
      <c r="H15" s="20"/>
      <c r="I15" s="19"/>
      <c r="J15" s="21">
        <v>1</v>
      </c>
    </row>
    <row r="16" spans="1:10" ht="144" x14ac:dyDescent="0.25">
      <c r="A16" s="16" t="s">
        <v>22</v>
      </c>
      <c r="B16" s="49" t="s">
        <v>57</v>
      </c>
      <c r="C16" s="17">
        <v>45658</v>
      </c>
      <c r="D16" s="17">
        <v>46022</v>
      </c>
      <c r="E16" s="18">
        <f>2533300.65/1.2/1000</f>
        <v>2111.0838749999998</v>
      </c>
      <c r="F16" s="18">
        <f t="shared" si="0"/>
        <v>2111.0838749999998</v>
      </c>
      <c r="G16" s="19" t="s">
        <v>86</v>
      </c>
      <c r="H16" s="20"/>
      <c r="I16" s="19"/>
      <c r="J16" s="21">
        <v>1</v>
      </c>
    </row>
    <row r="17" spans="1:10" ht="76.5" x14ac:dyDescent="0.25">
      <c r="A17" s="16" t="s">
        <v>23</v>
      </c>
      <c r="B17" s="49" t="s">
        <v>58</v>
      </c>
      <c r="C17" s="17">
        <v>45658</v>
      </c>
      <c r="D17" s="17">
        <v>46022</v>
      </c>
      <c r="E17" s="18">
        <f>15445307.2/1.2/1000</f>
        <v>12871.089333333333</v>
      </c>
      <c r="F17" s="18">
        <f t="shared" si="0"/>
        <v>12871.089333333333</v>
      </c>
      <c r="G17" s="19" t="s">
        <v>86</v>
      </c>
      <c r="H17" s="20">
        <v>6.38</v>
      </c>
      <c r="I17" s="19"/>
      <c r="J17" s="21"/>
    </row>
    <row r="18" spans="1:10" ht="76.5" x14ac:dyDescent="0.25">
      <c r="A18" s="16" t="s">
        <v>24</v>
      </c>
      <c r="B18" s="22" t="s">
        <v>29</v>
      </c>
      <c r="C18" s="17">
        <v>45658</v>
      </c>
      <c r="D18" s="17">
        <v>46022</v>
      </c>
      <c r="E18" s="18">
        <f>16732350/1.2/1000</f>
        <v>13943.625</v>
      </c>
      <c r="F18" s="18">
        <f t="shared" si="0"/>
        <v>13943.625</v>
      </c>
      <c r="G18" s="19" t="s">
        <v>86</v>
      </c>
      <c r="H18" s="20">
        <v>1.756</v>
      </c>
      <c r="I18" s="19"/>
      <c r="J18" s="21"/>
    </row>
    <row r="19" spans="1:10" ht="76.5" x14ac:dyDescent="0.25">
      <c r="A19" s="16" t="s">
        <v>25</v>
      </c>
      <c r="B19" s="49" t="s">
        <v>59</v>
      </c>
      <c r="C19" s="17">
        <v>45658</v>
      </c>
      <c r="D19" s="17">
        <v>46022</v>
      </c>
      <c r="E19" s="18">
        <f>3522647.45/1000</f>
        <v>3522.6474500000004</v>
      </c>
      <c r="F19" s="18">
        <f t="shared" si="0"/>
        <v>3522.6474500000004</v>
      </c>
      <c r="G19" s="19" t="s">
        <v>86</v>
      </c>
      <c r="H19" s="20"/>
      <c r="I19" s="19"/>
      <c r="J19" s="21"/>
    </row>
    <row r="20" spans="1:10" ht="76.5" x14ac:dyDescent="0.25">
      <c r="A20" s="16" t="s">
        <v>26</v>
      </c>
      <c r="B20" s="49" t="s">
        <v>60</v>
      </c>
      <c r="C20" s="17">
        <v>45658</v>
      </c>
      <c r="D20" s="17">
        <v>46022</v>
      </c>
      <c r="E20" s="23">
        <f>24480940.04/1.2/1000</f>
        <v>20400.783366666667</v>
      </c>
      <c r="F20" s="18">
        <f t="shared" si="0"/>
        <v>20400.783366666667</v>
      </c>
      <c r="G20" s="19" t="s">
        <v>86</v>
      </c>
      <c r="H20" s="20">
        <v>2.85</v>
      </c>
      <c r="I20" s="19"/>
      <c r="J20" s="21"/>
    </row>
    <row r="21" spans="1:10" ht="48" x14ac:dyDescent="0.25">
      <c r="A21" s="16" t="s">
        <v>27</v>
      </c>
      <c r="B21" s="49" t="s">
        <v>61</v>
      </c>
      <c r="C21" s="17">
        <v>45658</v>
      </c>
      <c r="D21" s="17">
        <v>46022</v>
      </c>
      <c r="E21" s="18">
        <f>32820759.18/1.2/1000</f>
        <v>27350.632650000003</v>
      </c>
      <c r="F21" s="18">
        <f t="shared" si="0"/>
        <v>27350.632650000003</v>
      </c>
      <c r="G21" s="19" t="s">
        <v>87</v>
      </c>
      <c r="H21" s="20">
        <v>3.58</v>
      </c>
      <c r="I21" s="19"/>
      <c r="J21" s="21"/>
    </row>
    <row r="22" spans="1:10" ht="60" x14ac:dyDescent="0.25">
      <c r="A22" s="16" t="s">
        <v>28</v>
      </c>
      <c r="B22" s="49" t="s">
        <v>62</v>
      </c>
      <c r="C22" s="17">
        <v>45658</v>
      </c>
      <c r="D22" s="17">
        <v>46022</v>
      </c>
      <c r="E22" s="18">
        <f>33308800.05/1.2/1000</f>
        <v>27757.333374999998</v>
      </c>
      <c r="F22" s="18">
        <f t="shared" si="0"/>
        <v>27757.333374999998</v>
      </c>
      <c r="G22" s="19" t="s">
        <v>87</v>
      </c>
      <c r="H22" s="20">
        <v>4.88</v>
      </c>
      <c r="I22" s="19"/>
      <c r="J22" s="21"/>
    </row>
    <row r="23" spans="1:10" ht="48" x14ac:dyDescent="0.25">
      <c r="A23" s="16" t="s">
        <v>30</v>
      </c>
      <c r="B23" s="49" t="s">
        <v>63</v>
      </c>
      <c r="C23" s="17">
        <v>45658</v>
      </c>
      <c r="D23" s="17">
        <v>46022</v>
      </c>
      <c r="E23" s="18">
        <f>44015806.71/1.2/1000</f>
        <v>36679.838925000004</v>
      </c>
      <c r="F23" s="18">
        <f t="shared" si="0"/>
        <v>36679.838925000004</v>
      </c>
      <c r="G23" s="19" t="s">
        <v>87</v>
      </c>
      <c r="H23" s="20">
        <v>3.97</v>
      </c>
      <c r="I23" s="19"/>
      <c r="J23" s="21"/>
    </row>
    <row r="24" spans="1:10" ht="48" x14ac:dyDescent="0.25">
      <c r="A24" s="16" t="s">
        <v>75</v>
      </c>
      <c r="B24" s="49" t="s">
        <v>64</v>
      </c>
      <c r="C24" s="17">
        <v>45658</v>
      </c>
      <c r="D24" s="17">
        <v>46022</v>
      </c>
      <c r="E24" s="18">
        <f>38661522.6/1000</f>
        <v>38661.522600000004</v>
      </c>
      <c r="F24" s="18">
        <f t="shared" si="0"/>
        <v>38661.522600000004</v>
      </c>
      <c r="G24" s="19" t="s">
        <v>87</v>
      </c>
      <c r="H24" s="20">
        <v>3.48</v>
      </c>
      <c r="I24" s="19"/>
      <c r="J24" s="21"/>
    </row>
    <row r="25" spans="1:10" ht="48" x14ac:dyDescent="0.25">
      <c r="A25" s="16" t="s">
        <v>76</v>
      </c>
      <c r="B25" s="49" t="s">
        <v>65</v>
      </c>
      <c r="C25" s="17">
        <v>45658</v>
      </c>
      <c r="D25" s="17">
        <v>46022</v>
      </c>
      <c r="E25" s="18">
        <f>30898390.4/1.2/1000</f>
        <v>25748.658666666666</v>
      </c>
      <c r="F25" s="18">
        <f t="shared" si="0"/>
        <v>25748.658666666666</v>
      </c>
      <c r="G25" s="19" t="s">
        <v>87</v>
      </c>
      <c r="H25" s="20">
        <v>2.97</v>
      </c>
      <c r="I25" s="19"/>
      <c r="J25" s="21"/>
    </row>
    <row r="26" spans="1:10" ht="36" x14ac:dyDescent="0.25">
      <c r="A26" s="16" t="s">
        <v>77</v>
      </c>
      <c r="B26" s="49" t="s">
        <v>66</v>
      </c>
      <c r="C26" s="17">
        <v>45658</v>
      </c>
      <c r="D26" s="17">
        <v>46022</v>
      </c>
      <c r="E26" s="18">
        <f>4143353/1.2/1000</f>
        <v>3452.794166666667</v>
      </c>
      <c r="F26" s="18">
        <f t="shared" si="0"/>
        <v>3452.794166666667</v>
      </c>
      <c r="G26" s="19" t="s">
        <v>87</v>
      </c>
      <c r="H26" s="20">
        <v>0.17</v>
      </c>
      <c r="I26" s="19"/>
      <c r="J26" s="21"/>
    </row>
    <row r="27" spans="1:10" ht="48" x14ac:dyDescent="0.25">
      <c r="A27" s="16" t="s">
        <v>78</v>
      </c>
      <c r="B27" s="49" t="s">
        <v>67</v>
      </c>
      <c r="C27" s="17">
        <v>45658</v>
      </c>
      <c r="D27" s="17">
        <v>46022</v>
      </c>
      <c r="E27" s="18">
        <f>12988260.1/1.2/1000</f>
        <v>10823.550083333334</v>
      </c>
      <c r="F27" s="18">
        <f t="shared" si="0"/>
        <v>10823.550083333334</v>
      </c>
      <c r="G27" s="19" t="s">
        <v>87</v>
      </c>
      <c r="H27" s="20">
        <v>1.18</v>
      </c>
      <c r="I27" s="19"/>
      <c r="J27" s="21"/>
    </row>
    <row r="28" spans="1:10" ht="36" x14ac:dyDescent="0.25">
      <c r="A28" s="16" t="s">
        <v>79</v>
      </c>
      <c r="B28" s="49" t="s">
        <v>68</v>
      </c>
      <c r="C28" s="17">
        <v>45658</v>
      </c>
      <c r="D28" s="17">
        <v>46022</v>
      </c>
      <c r="E28" s="18">
        <f>41046.28/1.2/1000</f>
        <v>34.205233333333339</v>
      </c>
      <c r="F28" s="18">
        <f t="shared" si="0"/>
        <v>34.205233333333339</v>
      </c>
      <c r="G28" s="19" t="s">
        <v>87</v>
      </c>
      <c r="H28" s="20"/>
      <c r="I28" s="19"/>
      <c r="J28" s="21"/>
    </row>
    <row r="29" spans="1:10" ht="36" x14ac:dyDescent="0.25">
      <c r="A29" s="16" t="s">
        <v>80</v>
      </c>
      <c r="B29" s="49" t="s">
        <v>69</v>
      </c>
      <c r="C29" s="17">
        <v>45658</v>
      </c>
      <c r="D29" s="17">
        <v>46022</v>
      </c>
      <c r="E29" s="18">
        <v>0</v>
      </c>
      <c r="F29" s="18">
        <f t="shared" ref="F29:F34" si="1">E29</f>
        <v>0</v>
      </c>
      <c r="G29" s="19" t="s">
        <v>87</v>
      </c>
      <c r="H29" s="20"/>
      <c r="I29" s="19"/>
      <c r="J29" s="21"/>
    </row>
    <row r="30" spans="1:10" ht="36" x14ac:dyDescent="0.25">
      <c r="A30" s="16" t="s">
        <v>81</v>
      </c>
      <c r="B30" s="49" t="s">
        <v>70</v>
      </c>
      <c r="C30" s="17">
        <v>45658</v>
      </c>
      <c r="D30" s="17">
        <v>46022</v>
      </c>
      <c r="E30" s="18">
        <f>2709054.22/1.2/1000</f>
        <v>2257.5451833333336</v>
      </c>
      <c r="F30" s="18">
        <f t="shared" si="1"/>
        <v>2257.5451833333336</v>
      </c>
      <c r="G30" s="19" t="s">
        <v>87</v>
      </c>
      <c r="H30" s="20"/>
      <c r="I30" s="19"/>
      <c r="J30" s="21"/>
    </row>
    <row r="31" spans="1:10" ht="36" x14ac:dyDescent="0.25">
      <c r="A31" s="16" t="s">
        <v>82</v>
      </c>
      <c r="B31" s="49" t="s">
        <v>71</v>
      </c>
      <c r="C31" s="17">
        <v>45658</v>
      </c>
      <c r="D31" s="17">
        <v>46022</v>
      </c>
      <c r="E31" s="18">
        <f>246277.66/1.2/1000</f>
        <v>205.23138333333333</v>
      </c>
      <c r="F31" s="18">
        <f t="shared" si="1"/>
        <v>205.23138333333333</v>
      </c>
      <c r="G31" s="19" t="s">
        <v>87</v>
      </c>
      <c r="H31" s="20"/>
      <c r="I31" s="19"/>
      <c r="J31" s="21"/>
    </row>
    <row r="32" spans="1:10" ht="25.5" x14ac:dyDescent="0.25">
      <c r="A32" s="16" t="s">
        <v>83</v>
      </c>
      <c r="B32" s="49" t="s">
        <v>72</v>
      </c>
      <c r="C32" s="17">
        <v>45658</v>
      </c>
      <c r="D32" s="17">
        <v>46022</v>
      </c>
      <c r="E32" s="18">
        <v>0</v>
      </c>
      <c r="F32" s="18">
        <f t="shared" si="1"/>
        <v>0</v>
      </c>
      <c r="G32" s="19" t="s">
        <v>87</v>
      </c>
      <c r="H32" s="20"/>
      <c r="I32" s="19"/>
      <c r="J32" s="21"/>
    </row>
    <row r="33" spans="1:10" ht="36" x14ac:dyDescent="0.25">
      <c r="A33" s="16" t="s">
        <v>84</v>
      </c>
      <c r="B33" s="49" t="s">
        <v>73</v>
      </c>
      <c r="C33" s="17">
        <v>45658</v>
      </c>
      <c r="D33" s="17">
        <v>46022</v>
      </c>
      <c r="E33" s="18">
        <v>0</v>
      </c>
      <c r="F33" s="18">
        <f t="shared" si="1"/>
        <v>0</v>
      </c>
      <c r="G33" s="19" t="s">
        <v>87</v>
      </c>
      <c r="H33" s="20"/>
      <c r="I33" s="19"/>
      <c r="J33" s="21"/>
    </row>
    <row r="34" spans="1:10" ht="25.5" x14ac:dyDescent="0.25">
      <c r="A34" s="16" t="s">
        <v>85</v>
      </c>
      <c r="B34" s="49" t="s">
        <v>74</v>
      </c>
      <c r="C34" s="17">
        <v>45658</v>
      </c>
      <c r="D34" s="17">
        <v>46022</v>
      </c>
      <c r="E34" s="18">
        <v>0</v>
      </c>
      <c r="F34" s="18">
        <f t="shared" si="1"/>
        <v>0</v>
      </c>
      <c r="G34" s="19" t="s">
        <v>87</v>
      </c>
      <c r="H34" s="20"/>
      <c r="I34" s="19"/>
      <c r="J34" s="21"/>
    </row>
    <row r="35" spans="1:10" x14ac:dyDescent="0.25">
      <c r="A35" s="16"/>
      <c r="B35" s="49"/>
      <c r="C35" s="17"/>
      <c r="D35" s="17"/>
      <c r="E35" s="18"/>
      <c r="F35" s="18"/>
      <c r="G35" s="19"/>
      <c r="H35" s="20"/>
      <c r="I35" s="19"/>
      <c r="J35" s="21"/>
    </row>
    <row r="36" spans="1:10" ht="31.5" x14ac:dyDescent="0.25">
      <c r="A36" s="24" t="s">
        <v>31</v>
      </c>
      <c r="B36" s="25" t="s">
        <v>32</v>
      </c>
      <c r="C36" s="17">
        <v>45658</v>
      </c>
      <c r="D36" s="17">
        <v>46022</v>
      </c>
      <c r="E36" s="26">
        <v>0</v>
      </c>
      <c r="F36" s="26">
        <v>0</v>
      </c>
      <c r="G36" s="19"/>
      <c r="H36" s="19"/>
      <c r="I36" s="19"/>
      <c r="J36" s="21"/>
    </row>
    <row r="37" spans="1:10" ht="15.75" x14ac:dyDescent="0.25">
      <c r="A37" s="27" t="s">
        <v>33</v>
      </c>
      <c r="B37" s="28"/>
      <c r="C37" s="29"/>
      <c r="D37" s="29"/>
      <c r="E37" s="29"/>
      <c r="F37" s="29"/>
      <c r="G37" s="29"/>
      <c r="H37" s="29"/>
      <c r="I37" s="29"/>
      <c r="J37" s="30"/>
    </row>
    <row r="38" spans="1:10" ht="15.75" x14ac:dyDescent="0.25">
      <c r="A38" s="31" t="s">
        <v>34</v>
      </c>
      <c r="B38" s="32" t="s">
        <v>35</v>
      </c>
      <c r="C38" s="33"/>
      <c r="D38" s="33"/>
      <c r="E38" s="34">
        <f>E39</f>
        <v>0</v>
      </c>
      <c r="F38" s="34">
        <f>F39</f>
        <v>0</v>
      </c>
      <c r="G38" s="33"/>
      <c r="H38" s="33"/>
      <c r="I38" s="33"/>
      <c r="J38" s="35"/>
    </row>
    <row r="39" spans="1:10" x14ac:dyDescent="0.25">
      <c r="A39" s="36" t="s">
        <v>36</v>
      </c>
      <c r="B39" s="37" t="s">
        <v>37</v>
      </c>
      <c r="C39" s="19"/>
      <c r="D39" s="19"/>
      <c r="E39" s="19">
        <v>0</v>
      </c>
      <c r="F39" s="26">
        <v>0</v>
      </c>
      <c r="G39" s="19"/>
      <c r="H39" s="20"/>
      <c r="I39" s="19"/>
      <c r="J39" s="21"/>
    </row>
    <row r="40" spans="1:10" ht="31.5" x14ac:dyDescent="0.25">
      <c r="A40" s="24" t="s">
        <v>38</v>
      </c>
      <c r="B40" s="25" t="s">
        <v>39</v>
      </c>
      <c r="C40" s="38"/>
      <c r="D40" s="38"/>
      <c r="E40" s="39">
        <f>E41+E42</f>
        <v>98196.25</v>
      </c>
      <c r="F40" s="39">
        <f>F41+F42</f>
        <v>0</v>
      </c>
      <c r="G40" s="38"/>
      <c r="H40" s="38"/>
      <c r="I40" s="38"/>
      <c r="J40" s="40"/>
    </row>
    <row r="41" spans="1:10" ht="38.25" x14ac:dyDescent="0.25">
      <c r="A41" s="36" t="s">
        <v>40</v>
      </c>
      <c r="B41" s="37" t="s">
        <v>41</v>
      </c>
      <c r="C41" s="17">
        <v>43466</v>
      </c>
      <c r="D41" s="41">
        <v>46387</v>
      </c>
      <c r="E41" s="42">
        <v>55610.6</v>
      </c>
      <c r="F41" s="42">
        <v>0</v>
      </c>
      <c r="G41" s="19" t="s">
        <v>42</v>
      </c>
      <c r="H41" s="19"/>
      <c r="I41" s="19"/>
      <c r="J41" s="21"/>
    </row>
    <row r="42" spans="1:10" ht="38.25" x14ac:dyDescent="0.25">
      <c r="A42" s="36" t="s">
        <v>43</v>
      </c>
      <c r="B42" s="37" t="s">
        <v>44</v>
      </c>
      <c r="C42" s="17">
        <v>43466</v>
      </c>
      <c r="D42" s="41">
        <v>46387</v>
      </c>
      <c r="E42" s="42">
        <v>42585.65</v>
      </c>
      <c r="F42" s="42">
        <v>0</v>
      </c>
      <c r="G42" s="19" t="s">
        <v>42</v>
      </c>
      <c r="H42" s="19"/>
      <c r="I42" s="19"/>
      <c r="J42" s="21"/>
    </row>
    <row r="43" spans="1:10" ht="47.25" x14ac:dyDescent="0.25">
      <c r="A43" s="24" t="s">
        <v>45</v>
      </c>
      <c r="B43" s="25" t="s">
        <v>46</v>
      </c>
      <c r="C43" s="38"/>
      <c r="D43" s="19"/>
      <c r="E43" s="26">
        <v>0</v>
      </c>
      <c r="F43" s="26">
        <v>0</v>
      </c>
      <c r="G43" s="19"/>
      <c r="H43" s="19"/>
      <c r="I43" s="38"/>
      <c r="J43" s="40"/>
    </row>
    <row r="44" spans="1:10" ht="15.75" x14ac:dyDescent="0.25">
      <c r="A44" s="24" t="s">
        <v>47</v>
      </c>
      <c r="B44" s="43"/>
      <c r="C44" s="38"/>
      <c r="D44" s="19"/>
      <c r="E44" s="19"/>
      <c r="F44" s="19"/>
      <c r="G44" s="19"/>
      <c r="H44" s="19"/>
      <c r="I44" s="38"/>
      <c r="J44" s="40"/>
    </row>
    <row r="45" spans="1:10" ht="31.5" x14ac:dyDescent="0.25">
      <c r="A45" s="24" t="s">
        <v>48</v>
      </c>
      <c r="B45" s="25" t="s">
        <v>49</v>
      </c>
      <c r="C45" s="38"/>
      <c r="D45" s="19"/>
      <c r="E45" s="26">
        <v>0</v>
      </c>
      <c r="F45" s="26">
        <f>F46</f>
        <v>0</v>
      </c>
      <c r="G45" s="19"/>
      <c r="H45" s="19"/>
      <c r="I45" s="38"/>
      <c r="J45" s="40"/>
    </row>
    <row r="46" spans="1:10" s="44" customFormat="1" ht="12.75" x14ac:dyDescent="0.2">
      <c r="A46" s="36" t="s">
        <v>50</v>
      </c>
      <c r="B46" s="37"/>
      <c r="C46" s="19"/>
      <c r="D46" s="19"/>
      <c r="E46" s="19"/>
      <c r="F46" s="26"/>
      <c r="G46" s="19"/>
      <c r="H46" s="20"/>
      <c r="I46" s="19"/>
      <c r="J46" s="21"/>
    </row>
    <row r="47" spans="1:10" ht="31.5" x14ac:dyDescent="0.25">
      <c r="A47" s="24" t="s">
        <v>51</v>
      </c>
      <c r="B47" s="25" t="s">
        <v>52</v>
      </c>
      <c r="C47" s="38"/>
      <c r="D47" s="19"/>
      <c r="E47" s="26">
        <v>0</v>
      </c>
      <c r="F47" s="26">
        <v>0</v>
      </c>
      <c r="G47" s="19"/>
      <c r="H47" s="19"/>
      <c r="I47" s="38"/>
      <c r="J47" s="40"/>
    </row>
    <row r="48" spans="1:10" ht="16.5" thickBot="1" x14ac:dyDescent="0.3">
      <c r="A48" s="45" t="s">
        <v>53</v>
      </c>
      <c r="B48" s="46"/>
      <c r="C48" s="47"/>
      <c r="D48" s="47"/>
      <c r="E48" s="47"/>
      <c r="F48" s="47"/>
      <c r="G48" s="47"/>
      <c r="H48" s="47"/>
      <c r="I48" s="47"/>
      <c r="J48" s="48"/>
    </row>
  </sheetData>
  <mergeCells count="12">
    <mergeCell ref="A8:J8"/>
    <mergeCell ref="A10:A11"/>
    <mergeCell ref="B10:B11"/>
    <mergeCell ref="C10:D10"/>
    <mergeCell ref="E10:G10"/>
    <mergeCell ref="H10:J10"/>
    <mergeCell ref="A7:J7"/>
    <mergeCell ref="I1:J1"/>
    <mergeCell ref="H2:J2"/>
    <mergeCell ref="H3:J3"/>
    <mergeCell ref="H4:J4"/>
    <mergeCell ref="H5:J5"/>
  </mergeCells>
  <pageMargins left="0" right="0" top="0" bottom="0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В. Шкода</dc:creator>
  <cp:lastModifiedBy>Алла В. Шкода</cp:lastModifiedBy>
  <cp:lastPrinted>2025-03-21T05:35:26Z</cp:lastPrinted>
  <dcterms:created xsi:type="dcterms:W3CDTF">2015-06-05T18:19:34Z</dcterms:created>
  <dcterms:modified xsi:type="dcterms:W3CDTF">2025-03-21T05:36:35Z</dcterms:modified>
</cp:coreProperties>
</file>